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wnkspink03/sites/cs/CS/Finance/Management Reporting/Annual Report 2015 Investor Relations/Download to Excel annual Report 2015/"/>
    </mc:Choice>
  </mc:AlternateContent>
  <bookViews>
    <workbookView xWindow="0" yWindow="0" windowWidth="28800" windowHeight="11535"/>
  </bookViews>
  <sheets>
    <sheet name="Mrkt Highlight 1" sheetId="1" r:id="rId1"/>
    <sheet name="Mrkt Highlight 2" sheetId="2" state="hidden" r:id="rId2"/>
  </sheets>
  <definedNames>
    <definedName name="_xlnm.Print_Area" localSheetId="0">'Mrkt Highlight 1'!$A$1:$F$71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G70" i="2" l="1"/>
  <c r="F70" i="2"/>
  <c r="E70" i="2"/>
  <c r="D70" i="2"/>
  <c r="C70" i="2"/>
  <c r="G63" i="2"/>
  <c r="F63" i="2"/>
  <c r="E63" i="2"/>
  <c r="D63" i="2"/>
  <c r="C63" i="2"/>
  <c r="C56" i="2"/>
  <c r="D55" i="2"/>
  <c r="D54" i="2"/>
  <c r="D56" i="2" s="1"/>
  <c r="F50" i="2"/>
  <c r="E50" i="2"/>
  <c r="D50" i="2"/>
  <c r="C50" i="2"/>
  <c r="G49" i="2"/>
  <c r="G48" i="2"/>
  <c r="G47" i="2"/>
  <c r="G46" i="2"/>
  <c r="G45" i="2"/>
  <c r="G50" i="2" s="1"/>
  <c r="F40" i="2"/>
  <c r="E40" i="2"/>
  <c r="D40" i="2"/>
  <c r="C40" i="2"/>
  <c r="G37" i="2"/>
  <c r="G40" i="2" s="1"/>
  <c r="G36" i="2"/>
  <c r="C29" i="2"/>
  <c r="C27" i="2"/>
  <c r="C30" i="2" s="1"/>
  <c r="G23" i="2"/>
  <c r="F23" i="2"/>
  <c r="E23" i="2"/>
  <c r="D23" i="2"/>
  <c r="C23" i="2"/>
  <c r="G15" i="2"/>
  <c r="F15" i="2"/>
  <c r="E15" i="2"/>
  <c r="D15" i="2"/>
  <c r="C15" i="2"/>
  <c r="C8" i="2"/>
  <c r="D7" i="2" s="1"/>
  <c r="D28" i="2" l="1"/>
  <c r="D29" i="2"/>
  <c r="D27" i="2"/>
  <c r="D30" i="2" s="1"/>
  <c r="D6" i="2"/>
  <c r="D8" i="2" s="1"/>
  <c r="C61" i="1" l="1"/>
  <c r="D61" i="1"/>
  <c r="E61" i="1"/>
  <c r="F61" i="1"/>
  <c r="B61" i="1"/>
  <c r="C31" i="1" l="1"/>
  <c r="F59" i="1" l="1"/>
  <c r="C43" i="1"/>
  <c r="C59" i="1" s="1"/>
  <c r="D43" i="1"/>
  <c r="D59" i="1" s="1"/>
  <c r="E43" i="1"/>
  <c r="E59" i="1" s="1"/>
  <c r="F43" i="1"/>
  <c r="B43" i="1"/>
  <c r="B59" i="1" s="1"/>
  <c r="D31" i="1"/>
  <c r="B31" i="1"/>
  <c r="F34" i="1" l="1"/>
  <c r="F31" i="1" l="1"/>
  <c r="E31" i="1"/>
</calcChain>
</file>

<file path=xl/sharedStrings.xml><?xml version="1.0" encoding="utf-8"?>
<sst xmlns="http://schemas.openxmlformats.org/spreadsheetml/2006/main" count="141" uniqueCount="115">
  <si>
    <t>MARKET HIGHLIGHTS</t>
  </si>
  <si>
    <t>Securities Market</t>
  </si>
  <si>
    <t>FBM KLCI</t>
  </si>
  <si>
    <t>Market Capitalisation (RM billion)</t>
  </si>
  <si>
    <t>Velocity (%)</t>
  </si>
  <si>
    <t>Average Daily Trading Volume - OMT &amp; DBT (million shares)</t>
  </si>
  <si>
    <t>Average Daily Trading Volume - OMT (million shares)</t>
  </si>
  <si>
    <t>Average Daily Trading Value - OMT &amp; DBT (RM million)</t>
  </si>
  <si>
    <t>Average Daily Trading Value - OMT (RM million)</t>
  </si>
  <si>
    <t>Total Trading Volume - OMT &amp; DBT (billion shares)</t>
  </si>
  <si>
    <t>Total Trading Value - OMT &amp; DBT (billion shares)</t>
  </si>
  <si>
    <t>Total Funds Raised (RM billion)</t>
  </si>
  <si>
    <t>Total Listed Counters</t>
  </si>
  <si>
    <r>
      <rPr>
        <sz val="11"/>
        <color theme="1"/>
        <rFont val="Calibri"/>
        <family val="2"/>
      </rPr>
      <t>●</t>
    </r>
    <r>
      <rPr>
        <sz val="11"/>
        <color theme="1"/>
        <rFont val="Calibri"/>
        <family val="2"/>
        <scheme val="minor"/>
      </rPr>
      <t xml:space="preserve"> No. of PLCs</t>
    </r>
  </si>
  <si>
    <t xml:space="preserve">    - No. of New Listings - IPOs (including REITS)</t>
  </si>
  <si>
    <t xml:space="preserve">    - No. of Delistings (including REITS)</t>
  </si>
  <si>
    <r>
      <rPr>
        <sz val="11"/>
        <color theme="1"/>
        <rFont val="Calibri"/>
        <family val="2"/>
      </rPr>
      <t>●</t>
    </r>
    <r>
      <rPr>
        <sz val="11"/>
        <color theme="1"/>
        <rFont val="Calibri"/>
        <family val="2"/>
        <scheme val="minor"/>
      </rPr>
      <t xml:space="preserve"> No. of Listed REITS</t>
    </r>
  </si>
  <si>
    <t xml:space="preserve">   - No. of New Listing - REITs</t>
  </si>
  <si>
    <r>
      <rPr>
        <sz val="11"/>
        <color theme="1"/>
        <rFont val="Calibri"/>
        <family val="2"/>
      </rPr>
      <t>●</t>
    </r>
    <r>
      <rPr>
        <sz val="11"/>
        <color theme="1"/>
        <rFont val="Calibri"/>
        <family val="2"/>
        <scheme val="minor"/>
      </rPr>
      <t xml:space="preserve"> No. of Listed ETFs</t>
    </r>
  </si>
  <si>
    <t xml:space="preserve">   - No. of New Listings - ETFs</t>
  </si>
  <si>
    <t xml:space="preserve">   - No. of New Listings - Structured Warrants</t>
  </si>
  <si>
    <r>
      <rPr>
        <sz val="11"/>
        <color theme="1"/>
        <rFont val="Calibri"/>
        <family val="2"/>
      </rPr>
      <t>●</t>
    </r>
    <r>
      <rPr>
        <sz val="11"/>
        <color theme="1"/>
        <rFont val="Calibri"/>
        <family val="2"/>
        <scheme val="minor"/>
      </rPr>
      <t xml:space="preserve"> No. of Listed Structured Warrants</t>
    </r>
  </si>
  <si>
    <t>No. of Rights &amp; Bonus Issue</t>
  </si>
  <si>
    <t>No. of New CDS Accounts Opened (Yearly)</t>
  </si>
  <si>
    <r>
      <t>Total CDS Accounts (million)</t>
    </r>
    <r>
      <rPr>
        <vertAlign val="superscript"/>
        <sz val="11"/>
        <color theme="1"/>
        <rFont val="Calibri"/>
        <family val="2"/>
        <scheme val="minor"/>
      </rPr>
      <t>1</t>
    </r>
  </si>
  <si>
    <t>No. of Trading Days</t>
  </si>
  <si>
    <t>No. of Participating Organisations of Bursa Malaysia Securities</t>
  </si>
  <si>
    <t>Derivatives Market</t>
  </si>
  <si>
    <t>Open Interest</t>
  </si>
  <si>
    <t>● Crude Palm Oil Futures (FCPO)</t>
  </si>
  <si>
    <t>● FBM KLCI Futures (FKLI)</t>
  </si>
  <si>
    <t>● Others</t>
  </si>
  <si>
    <t>No. of Contracts Traded:</t>
  </si>
  <si>
    <t>● FCPO (million)</t>
  </si>
  <si>
    <t>● FKLI (million)</t>
  </si>
  <si>
    <t>● 3-Month KLIBOR Futures</t>
  </si>
  <si>
    <r>
      <t>● GOLD</t>
    </r>
    <r>
      <rPr>
        <vertAlign val="superscript"/>
        <sz val="11"/>
        <color theme="1"/>
        <rFont val="Calibri"/>
        <family val="2"/>
      </rPr>
      <t>2</t>
    </r>
  </si>
  <si>
    <t>Average Daily No. of Contracts Traded</t>
  </si>
  <si>
    <t>Total Contracts Traded (million)</t>
  </si>
  <si>
    <t>No. of Trading Participants of Bursa Malaysia Derivatives</t>
  </si>
  <si>
    <t>Islamic Capital Market</t>
  </si>
  <si>
    <t>% of Shariah Compliant PLCs</t>
  </si>
  <si>
    <t>% of shariah Compliant (by Market Capitalisation)</t>
  </si>
  <si>
    <t>● PLC</t>
  </si>
  <si>
    <t>● ETFs</t>
  </si>
  <si>
    <t>● REITs</t>
  </si>
  <si>
    <t xml:space="preserve"> </t>
  </si>
  <si>
    <t>No. of Sukuk Listing on Bursa Malaysia Securities</t>
  </si>
  <si>
    <t>Value of Sukuk Listings (USD billion)</t>
  </si>
  <si>
    <t>Bursa Suq Al-Sila':</t>
  </si>
  <si>
    <t>● Average Daily Value Commodity Traded (RM billion)</t>
  </si>
  <si>
    <t>● Total Accumulated Commodity Trade Value (RM billion)</t>
  </si>
  <si>
    <t>● Total no. of Matched Contracts</t>
  </si>
  <si>
    <t>● No. of Trading Days</t>
  </si>
  <si>
    <t xml:space="preserve">    Total</t>
  </si>
  <si>
    <t xml:space="preserve">    - Domestic</t>
  </si>
  <si>
    <t xml:space="preserve">    - Foreign</t>
  </si>
  <si>
    <t>31 Dec 2015</t>
  </si>
  <si>
    <t>31 DEC 2014</t>
  </si>
  <si>
    <t>31 Dec 2013</t>
  </si>
  <si>
    <t>31 DEC 2012</t>
  </si>
  <si>
    <t>31 Dec 2011</t>
  </si>
  <si>
    <t>1.  The sharp decline in the number of CDS account in 2014 was due to the implementation of automatic closure of dormant CDS accounts that were designated as dormant on or before 2010.  This maiden exercise to close such dormant CDS account was performed on 25 August 2014 affecting approximately 2.0 million CDS accounts.</t>
  </si>
  <si>
    <t>2.  Gold Futures Contract was introduced in October 2013</t>
  </si>
  <si>
    <t>5.  FPOL was introduced in June 2014.</t>
  </si>
  <si>
    <t>● No. of BSAS Registered Participants:</t>
  </si>
  <si>
    <r>
      <t>● Other Products (OCPO</t>
    </r>
    <r>
      <rPr>
        <vertAlign val="superscript"/>
        <sz val="11"/>
        <color theme="1"/>
        <rFont val="Calibri"/>
        <family val="2"/>
      </rPr>
      <t>3</t>
    </r>
    <r>
      <rPr>
        <sz val="11"/>
        <color theme="1"/>
        <rFont val="Calibri"/>
        <family val="2"/>
      </rPr>
      <t>, OKLI</t>
    </r>
    <r>
      <rPr>
        <vertAlign val="superscript"/>
        <sz val="11"/>
        <color theme="1"/>
        <rFont val="Calibri"/>
        <family val="2"/>
      </rPr>
      <t>4</t>
    </r>
    <r>
      <rPr>
        <sz val="11"/>
        <color theme="1"/>
        <rFont val="Calibri"/>
        <family val="2"/>
      </rPr>
      <t>, FPOL</t>
    </r>
    <r>
      <rPr>
        <vertAlign val="superscript"/>
        <sz val="11"/>
        <color theme="1"/>
        <rFont val="Calibri"/>
        <family val="2"/>
      </rPr>
      <t>5</t>
    </r>
    <r>
      <rPr>
        <sz val="11"/>
        <color theme="1"/>
        <rFont val="Calibri"/>
        <family val="2"/>
      </rPr>
      <t>, and FMG5</t>
    </r>
    <r>
      <rPr>
        <vertAlign val="superscript"/>
        <sz val="11"/>
        <color theme="1"/>
        <rFont val="Calibri"/>
        <family val="2"/>
      </rPr>
      <t>6</t>
    </r>
    <r>
      <rPr>
        <sz val="11"/>
        <color theme="1"/>
        <rFont val="Calibri"/>
        <family val="2"/>
      </rPr>
      <t>)</t>
    </r>
  </si>
  <si>
    <t>3.  OCPO was introduced in July 2012</t>
  </si>
  <si>
    <t>4.  OKLI was relaunched in May 2012.</t>
  </si>
  <si>
    <t>6. FMG5 was relaunched in December 2014</t>
  </si>
  <si>
    <t>No. of ETBS</t>
  </si>
  <si>
    <t>Market Highlights (Part 2)</t>
  </si>
  <si>
    <t>with Charts</t>
  </si>
  <si>
    <t>SECURITIES MARKET</t>
  </si>
  <si>
    <t>a)</t>
  </si>
  <si>
    <t xml:space="preserve">Fund Raised from New Listings &amp; Secondary Market (RM bil) (2015)
</t>
  </si>
  <si>
    <t>RM' bil</t>
  </si>
  <si>
    <t>%</t>
  </si>
  <si>
    <t xml:space="preserve">Fund raised from secondary market
</t>
  </si>
  <si>
    <t xml:space="preserve">Fund raised from new listings
</t>
  </si>
  <si>
    <t>Total Fund Raised</t>
  </si>
  <si>
    <t>b)</t>
  </si>
  <si>
    <t>Share Ownership (%)</t>
  </si>
  <si>
    <t>Foreign</t>
  </si>
  <si>
    <t>Domestic</t>
  </si>
  <si>
    <t>Total</t>
  </si>
  <si>
    <t>c)</t>
  </si>
  <si>
    <t>Market Demography by Trading Value (%)</t>
  </si>
  <si>
    <t>Total Trading value: RM512 billion (2015)</t>
  </si>
  <si>
    <t>Retail</t>
  </si>
  <si>
    <t>Foreign Institution</t>
  </si>
  <si>
    <t>Domestic Institution</t>
  </si>
  <si>
    <t>Total Trading value (%)</t>
  </si>
  <si>
    <t>DERIVATIVES MARKET</t>
  </si>
  <si>
    <t>Open Interest as at 31 Dec 2015</t>
  </si>
  <si>
    <t>No. of Contracts</t>
  </si>
  <si>
    <t>FCPO</t>
  </si>
  <si>
    <t>FKLI</t>
  </si>
  <si>
    <t>Others</t>
  </si>
  <si>
    <t>Market Demography of FKLI Contracts (%)</t>
  </si>
  <si>
    <t>No. of Contracts Traded: 3.0 Million (2015)</t>
  </si>
  <si>
    <t xml:space="preserve">Domestic Institution </t>
  </si>
  <si>
    <t>Domestic Retail</t>
  </si>
  <si>
    <t>Local</t>
  </si>
  <si>
    <t>Market Demography of FCPO Contracts (%)</t>
  </si>
  <si>
    <t>No. of Contracts Traded: 11.0 million (2015)</t>
  </si>
  <si>
    <t>Foreign Retail</t>
  </si>
  <si>
    <t>ISLAMIC CAPITAL MARKET</t>
  </si>
  <si>
    <t>Value of Listed Sukuk (USD$ bil)
as at 31 Dec 2015</t>
  </si>
  <si>
    <t>USD$</t>
  </si>
  <si>
    <t>Market Demography of BSAS Trading Value (%)</t>
  </si>
  <si>
    <t>Total Commodity Trading Value: RM3,728 billion (2015)</t>
  </si>
  <si>
    <t>Demography of BSAS Registered Participants</t>
  </si>
  <si>
    <t>No. of Trading Participants: 109 (2015)</t>
  </si>
  <si>
    <t>Market Capitalisation: RM1,694.78 billion (As at 31 Dec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</si>
</sst>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002060"/>
      <name val="Calibri"/>
      <family val="2"/>
      <scheme val="minor"/>
    </font>
    <font>
      <sz val="11"/>
      <color theme="1"/>
      <name val="Calibri"/>
      <family val="2"/>
    </font>
    <font>
      <vertAlign val="superscript"/>
      <sz val="11"/>
      <color theme="1"/>
      <name val="Calibri"/>
      <family val="2"/>
      <scheme val="minor"/>
    </font>
    <font>
      <vertAlign val="superscript"/>
      <sz val="11"/>
      <color theme="1"/>
      <name val="Calibri"/>
      <family val="2"/>
    </font>
    <font>
      <b/>
      <sz val="11"/>
      <color rgb="FFFF0000"/>
      <name val="Calibri"/>
      <family val="2"/>
      <scheme val="minor"/>
    </font>
    <font>
      <b/>
      <sz val="11"/>
      <color theme="8" tint="-0.249977111117893"/>
      <name val="Calibri"/>
      <family val="2"/>
      <scheme val="minor"/>
    </font>
    <font>
      <b/>
      <sz val="11"/>
      <color rgb="FF3A5925"/>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xf numFmtId="0" fontId="4" fillId="0" borderId="0" xfId="0" applyFont="1"/>
    <xf numFmtId="43" fontId="0" fillId="0" borderId="0" xfId="1" applyFont="1"/>
    <xf numFmtId="164" fontId="0" fillId="0" borderId="0" xfId="1" applyNumberFormat="1" applyFont="1"/>
    <xf numFmtId="165" fontId="0" fillId="0" borderId="0" xfId="1" applyNumberFormat="1" applyFont="1"/>
    <xf numFmtId="15" fontId="2" fillId="0" borderId="0" xfId="1" quotePrefix="1" applyNumberFormat="1" applyFont="1" applyAlignment="1">
      <alignment horizontal="center"/>
    </xf>
    <xf numFmtId="1" fontId="0" fillId="0" borderId="0" xfId="2" applyNumberFormat="1" applyFont="1"/>
    <xf numFmtId="165" fontId="2" fillId="0" borderId="0" xfId="1" applyNumberFormat="1" applyFont="1"/>
    <xf numFmtId="0" fontId="0" fillId="0" borderId="0" xfId="0" applyAlignment="1">
      <alignment vertical="top"/>
    </xf>
    <xf numFmtId="165" fontId="0" fillId="0" borderId="0" xfId="1" applyNumberFormat="1" applyFont="1" applyAlignment="1">
      <alignment vertical="top"/>
    </xf>
    <xf numFmtId="165" fontId="0" fillId="0" borderId="0" xfId="1" applyNumberFormat="1" applyFont="1" applyFill="1"/>
    <xf numFmtId="164" fontId="0" fillId="0" borderId="0" xfId="1" applyNumberFormat="1" applyFont="1" applyFill="1"/>
    <xf numFmtId="165" fontId="1" fillId="2" borderId="0" xfId="1" applyNumberFormat="1" applyFont="1" applyFill="1"/>
    <xf numFmtId="0" fontId="2" fillId="0" borderId="0" xfId="0" applyFont="1" applyAlignment="1">
      <alignment vertical="top"/>
    </xf>
    <xf numFmtId="0" fontId="0" fillId="0" borderId="0" xfId="0" applyAlignment="1">
      <alignment horizontal="left" vertical="top"/>
    </xf>
    <xf numFmtId="0" fontId="7"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wrapText="1"/>
    </xf>
    <xf numFmtId="0" fontId="2" fillId="0" borderId="0" xfId="0" applyFont="1" applyAlignment="1">
      <alignment horizontal="center" vertical="top"/>
    </xf>
    <xf numFmtId="0" fontId="0" fillId="0" borderId="0" xfId="0" applyAlignment="1">
      <alignment horizontal="right" vertical="top"/>
    </xf>
    <xf numFmtId="0" fontId="0" fillId="0" borderId="0" xfId="0" applyAlignment="1">
      <alignment vertical="top" wrapText="1"/>
    </xf>
    <xf numFmtId="43" fontId="2" fillId="0" borderId="0" xfId="1" applyFont="1" applyAlignment="1">
      <alignment vertical="top"/>
    </xf>
    <xf numFmtId="9" fontId="0" fillId="0" borderId="0" xfId="2" applyFont="1" applyAlignment="1">
      <alignment vertical="top"/>
    </xf>
    <xf numFmtId="43" fontId="2" fillId="0" borderId="1" xfId="1" applyFont="1" applyBorder="1" applyAlignment="1">
      <alignment vertical="top"/>
    </xf>
    <xf numFmtId="9" fontId="2" fillId="0" borderId="1" xfId="0" applyNumberFormat="1" applyFont="1" applyBorder="1" applyAlignment="1">
      <alignment vertical="top"/>
    </xf>
    <xf numFmtId="0" fontId="2" fillId="0" borderId="1" xfId="0" applyFont="1" applyBorder="1" applyAlignment="1">
      <alignment vertical="top"/>
    </xf>
    <xf numFmtId="0" fontId="8" fillId="0" borderId="0" xfId="0" applyFont="1" applyAlignment="1">
      <alignment vertical="top"/>
    </xf>
    <xf numFmtId="165" fontId="2" fillId="0" borderId="1" xfId="1" applyNumberFormat="1" applyFont="1" applyBorder="1" applyAlignment="1">
      <alignment vertical="top"/>
    </xf>
    <xf numFmtId="9" fontId="2" fillId="0" borderId="1" xfId="2" applyFont="1" applyBorder="1" applyAlignment="1">
      <alignment vertical="top"/>
    </xf>
    <xf numFmtId="165" fontId="2" fillId="0" borderId="1" xfId="0" applyNumberFormat="1" applyFont="1" applyBorder="1" applyAlignment="1">
      <alignment vertical="top"/>
    </xf>
    <xf numFmtId="0" fontId="9" fillId="0" borderId="0" xfId="0" applyFont="1" applyAlignment="1">
      <alignment vertical="top"/>
    </xf>
    <xf numFmtId="165" fontId="1" fillId="0" borderId="0" xfId="1" applyNumberFormat="1" applyFont="1" applyFill="1"/>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tabSelected="1" workbookViewId="0">
      <pane xSplit="1" ySplit="2" topLeftCell="B3" activePane="bottomRight" state="frozen"/>
      <selection pane="topRight" activeCell="B1" sqref="B1"/>
      <selection pane="bottomLeft" activeCell="A3" sqref="A3"/>
      <selection pane="bottomRight" activeCell="H21" sqref="H21"/>
    </sheetView>
  </sheetViews>
  <sheetFormatPr defaultRowHeight="15" x14ac:dyDescent="0.25"/>
  <cols>
    <col min="1" max="1" width="59" customWidth="1"/>
    <col min="2" max="2" width="15" style="6" customWidth="1"/>
    <col min="3" max="3" width="14.140625" style="6" customWidth="1"/>
    <col min="4" max="4" width="14.42578125" style="6" customWidth="1"/>
    <col min="5" max="5" width="13.5703125" style="6" customWidth="1"/>
    <col min="6" max="6" width="12.7109375" style="6" customWidth="1"/>
  </cols>
  <sheetData>
    <row r="1" spans="1:6" x14ac:dyDescent="0.25">
      <c r="A1" s="2" t="s">
        <v>0</v>
      </c>
    </row>
    <row r="2" spans="1:6" x14ac:dyDescent="0.25">
      <c r="B2" s="7" t="s">
        <v>61</v>
      </c>
      <c r="C2" s="7" t="s">
        <v>60</v>
      </c>
      <c r="D2" s="7" t="s">
        <v>59</v>
      </c>
      <c r="E2" s="7" t="s">
        <v>58</v>
      </c>
      <c r="F2" s="7" t="s">
        <v>57</v>
      </c>
    </row>
    <row r="3" spans="1:6" x14ac:dyDescent="0.25">
      <c r="A3" s="1" t="s">
        <v>1</v>
      </c>
      <c r="B3" s="6" t="s">
        <v>46</v>
      </c>
    </row>
    <row r="4" spans="1:6" x14ac:dyDescent="0.25">
      <c r="A4" t="s">
        <v>2</v>
      </c>
      <c r="B4" s="4">
        <v>1530.73</v>
      </c>
      <c r="C4" s="4">
        <v>1688.95</v>
      </c>
      <c r="D4" s="4">
        <v>1866.96</v>
      </c>
      <c r="E4" s="4">
        <v>1761.25</v>
      </c>
      <c r="F4" s="4">
        <v>1692.51</v>
      </c>
    </row>
    <row r="5" spans="1:6" x14ac:dyDescent="0.25">
      <c r="A5" t="s">
        <v>3</v>
      </c>
      <c r="B5" s="6">
        <v>1285</v>
      </c>
      <c r="C5" s="6">
        <v>1466</v>
      </c>
      <c r="D5" s="6">
        <v>1702</v>
      </c>
      <c r="E5" s="6">
        <v>1651</v>
      </c>
      <c r="F5" s="6">
        <v>1694.78</v>
      </c>
    </row>
    <row r="6" spans="1:6" x14ac:dyDescent="0.25">
      <c r="A6" t="s">
        <v>4</v>
      </c>
      <c r="B6" s="6">
        <v>33</v>
      </c>
      <c r="C6" s="6">
        <v>28</v>
      </c>
      <c r="D6" s="6">
        <v>30</v>
      </c>
      <c r="E6" s="8">
        <v>29</v>
      </c>
      <c r="F6" s="8">
        <v>30</v>
      </c>
    </row>
    <row r="7" spans="1:6" x14ac:dyDescent="0.25">
      <c r="A7" t="s">
        <v>5</v>
      </c>
      <c r="B7" s="6">
        <v>1344</v>
      </c>
      <c r="C7" s="6">
        <v>1361</v>
      </c>
      <c r="D7" s="6">
        <v>1567</v>
      </c>
      <c r="E7" s="6">
        <v>2157</v>
      </c>
      <c r="F7" s="6">
        <v>2038.33</v>
      </c>
    </row>
    <row r="8" spans="1:6" x14ac:dyDescent="0.25">
      <c r="A8" t="s">
        <v>6</v>
      </c>
      <c r="B8" s="6">
        <v>1288</v>
      </c>
      <c r="C8" s="6">
        <v>1294</v>
      </c>
      <c r="D8" s="6">
        <v>1477</v>
      </c>
      <c r="E8" s="6">
        <v>2072</v>
      </c>
      <c r="F8" s="6">
        <v>1966.12</v>
      </c>
    </row>
    <row r="9" spans="1:6" x14ac:dyDescent="0.25">
      <c r="A9" t="s">
        <v>7</v>
      </c>
      <c r="B9" s="6">
        <v>1788</v>
      </c>
      <c r="C9" s="6">
        <v>1666</v>
      </c>
      <c r="D9" s="6">
        <v>2137</v>
      </c>
      <c r="E9" s="6">
        <v>2162</v>
      </c>
      <c r="F9" s="6">
        <v>2082.2034864439634</v>
      </c>
    </row>
    <row r="10" spans="1:6" x14ac:dyDescent="0.25">
      <c r="A10" t="s">
        <v>8</v>
      </c>
      <c r="B10" s="6">
        <v>1699</v>
      </c>
      <c r="C10" s="6">
        <v>1573</v>
      </c>
      <c r="D10" s="6">
        <v>1915</v>
      </c>
      <c r="E10" s="6">
        <v>2053</v>
      </c>
      <c r="F10" s="6">
        <v>1990.9852348617683</v>
      </c>
    </row>
    <row r="11" spans="1:6" x14ac:dyDescent="0.25">
      <c r="A11" t="s">
        <v>9</v>
      </c>
      <c r="B11" s="6">
        <v>329</v>
      </c>
      <c r="C11" s="6">
        <v>334</v>
      </c>
      <c r="D11" s="6">
        <v>387</v>
      </c>
      <c r="E11" s="6">
        <v>530.65700000000004</v>
      </c>
      <c r="F11" s="6">
        <v>501.43099999999998</v>
      </c>
    </row>
    <row r="12" spans="1:6" x14ac:dyDescent="0.25">
      <c r="A12" t="s">
        <v>10</v>
      </c>
      <c r="B12" s="6">
        <v>438</v>
      </c>
      <c r="C12" s="6">
        <v>408</v>
      </c>
      <c r="D12" s="6">
        <v>528</v>
      </c>
      <c r="E12" s="6">
        <v>531.79300000000001</v>
      </c>
      <c r="F12" s="6">
        <v>512.22299999999996</v>
      </c>
    </row>
    <row r="13" spans="1:6" x14ac:dyDescent="0.25">
      <c r="A13" t="s">
        <v>11</v>
      </c>
      <c r="B13" s="5">
        <v>15</v>
      </c>
      <c r="C13" s="5">
        <v>32</v>
      </c>
      <c r="D13" s="5">
        <v>22.5</v>
      </c>
      <c r="E13" s="5">
        <v>24.3</v>
      </c>
      <c r="F13" s="5">
        <f>(17094.67+4140.48)/1000</f>
        <v>21.235149999999997</v>
      </c>
    </row>
    <row r="14" spans="1:6" x14ac:dyDescent="0.25">
      <c r="A14" t="s">
        <v>12</v>
      </c>
      <c r="B14" s="6">
        <v>1476</v>
      </c>
      <c r="C14" s="6">
        <v>1640</v>
      </c>
      <c r="D14" s="6">
        <v>1566</v>
      </c>
      <c r="E14" s="6">
        <v>1739</v>
      </c>
      <c r="F14" s="6">
        <v>1739</v>
      </c>
    </row>
    <row r="15" spans="1:6" x14ac:dyDescent="0.25">
      <c r="A15" t="s">
        <v>13</v>
      </c>
      <c r="B15" s="6">
        <v>941</v>
      </c>
      <c r="C15" s="6">
        <v>921</v>
      </c>
      <c r="D15" s="6">
        <v>911</v>
      </c>
      <c r="E15" s="6">
        <v>906</v>
      </c>
      <c r="F15" s="6">
        <v>903</v>
      </c>
    </row>
    <row r="16" spans="1:6" x14ac:dyDescent="0.25">
      <c r="A16" t="s">
        <v>14</v>
      </c>
      <c r="B16" s="6">
        <v>28</v>
      </c>
      <c r="C16" s="6">
        <v>17</v>
      </c>
      <c r="D16" s="6">
        <v>18</v>
      </c>
      <c r="E16" s="6">
        <v>14</v>
      </c>
      <c r="F16" s="6">
        <v>11</v>
      </c>
    </row>
    <row r="17" spans="1:6" x14ac:dyDescent="0.25">
      <c r="A17" t="s">
        <v>15</v>
      </c>
      <c r="B17" s="6">
        <v>43</v>
      </c>
      <c r="C17" s="6">
        <v>36</v>
      </c>
      <c r="D17" s="6">
        <v>27</v>
      </c>
      <c r="E17" s="6">
        <v>21</v>
      </c>
      <c r="F17" s="6">
        <v>14</v>
      </c>
    </row>
    <row r="18" spans="1:6" x14ac:dyDescent="0.25">
      <c r="A18" t="s">
        <v>16</v>
      </c>
      <c r="B18" s="6">
        <v>15</v>
      </c>
      <c r="C18" s="6">
        <v>16</v>
      </c>
      <c r="D18" s="6">
        <v>17</v>
      </c>
      <c r="E18" s="6">
        <v>16</v>
      </c>
      <c r="F18" s="12">
        <v>17</v>
      </c>
    </row>
    <row r="19" spans="1:6" x14ac:dyDescent="0.25">
      <c r="A19" t="s">
        <v>17</v>
      </c>
      <c r="B19" s="6">
        <v>1</v>
      </c>
      <c r="C19" s="6">
        <v>1</v>
      </c>
      <c r="D19" s="6">
        <v>1</v>
      </c>
      <c r="E19" s="6">
        <v>0</v>
      </c>
      <c r="F19" s="6">
        <v>1</v>
      </c>
    </row>
    <row r="20" spans="1:6" x14ac:dyDescent="0.25">
      <c r="A20" t="s">
        <v>18</v>
      </c>
      <c r="B20" s="6">
        <v>5</v>
      </c>
      <c r="C20" s="6">
        <v>5</v>
      </c>
      <c r="D20" s="6">
        <v>5</v>
      </c>
      <c r="E20" s="6">
        <v>6</v>
      </c>
      <c r="F20" s="6">
        <v>8</v>
      </c>
    </row>
    <row r="21" spans="1:6" x14ac:dyDescent="0.25">
      <c r="A21" t="s">
        <v>19</v>
      </c>
      <c r="B21" s="6">
        <v>0</v>
      </c>
      <c r="C21" s="6">
        <v>0</v>
      </c>
      <c r="D21" s="6">
        <v>0</v>
      </c>
      <c r="E21" s="6">
        <v>1</v>
      </c>
      <c r="F21" s="6">
        <v>2</v>
      </c>
    </row>
    <row r="22" spans="1:6" x14ac:dyDescent="0.25">
      <c r="A22" t="s">
        <v>21</v>
      </c>
      <c r="B22" s="6">
        <v>304</v>
      </c>
      <c r="C22" s="6">
        <v>477</v>
      </c>
      <c r="D22" s="6">
        <v>398</v>
      </c>
      <c r="E22" s="6">
        <v>527</v>
      </c>
      <c r="F22" s="6">
        <v>503</v>
      </c>
    </row>
    <row r="23" spans="1:6" x14ac:dyDescent="0.25">
      <c r="A23" t="s">
        <v>20</v>
      </c>
      <c r="B23" s="6">
        <v>363</v>
      </c>
      <c r="C23" s="6">
        <v>551</v>
      </c>
      <c r="D23" s="6">
        <v>410</v>
      </c>
      <c r="E23" s="6">
        <v>546</v>
      </c>
      <c r="F23" s="6">
        <v>644</v>
      </c>
    </row>
    <row r="24" spans="1:6" x14ac:dyDescent="0.25">
      <c r="A24" t="s">
        <v>22</v>
      </c>
      <c r="B24" s="6">
        <v>61</v>
      </c>
      <c r="C24" s="6">
        <v>60</v>
      </c>
      <c r="D24" s="6">
        <v>54</v>
      </c>
      <c r="E24" s="6">
        <v>89</v>
      </c>
      <c r="F24" s="14">
        <v>73</v>
      </c>
    </row>
    <row r="25" spans="1:6" x14ac:dyDescent="0.25">
      <c r="A25" t="s">
        <v>23</v>
      </c>
      <c r="B25" s="6">
        <v>164110</v>
      </c>
      <c r="C25" s="6">
        <v>207393</v>
      </c>
      <c r="D25" s="6">
        <v>153764</v>
      </c>
      <c r="E25" s="6">
        <v>136303</v>
      </c>
      <c r="F25" s="6">
        <v>153140</v>
      </c>
    </row>
    <row r="26" spans="1:6" ht="17.25" x14ac:dyDescent="0.25">
      <c r="A26" t="s">
        <v>24</v>
      </c>
      <c r="B26" s="5">
        <v>4.2</v>
      </c>
      <c r="C26" s="5">
        <v>4.3</v>
      </c>
      <c r="D26" s="5">
        <v>4.4000000000000004</v>
      </c>
      <c r="E26" s="5">
        <v>2.5</v>
      </c>
      <c r="F26" s="5">
        <v>2.4816579999999999</v>
      </c>
    </row>
    <row r="27" spans="1:6" x14ac:dyDescent="0.25">
      <c r="A27" t="s">
        <v>25</v>
      </c>
      <c r="B27" s="6">
        <v>245</v>
      </c>
      <c r="C27" s="6">
        <v>245</v>
      </c>
      <c r="D27" s="6">
        <v>247</v>
      </c>
      <c r="E27" s="6">
        <v>246</v>
      </c>
      <c r="F27" s="6">
        <v>246</v>
      </c>
    </row>
    <row r="28" spans="1:6" x14ac:dyDescent="0.25">
      <c r="A28" t="s">
        <v>26</v>
      </c>
      <c r="B28" s="6">
        <v>35</v>
      </c>
      <c r="C28" s="6">
        <v>33</v>
      </c>
      <c r="D28" s="6">
        <v>31</v>
      </c>
      <c r="E28" s="6">
        <v>30</v>
      </c>
      <c r="F28" s="12">
        <v>30</v>
      </c>
    </row>
    <row r="30" spans="1:6" x14ac:dyDescent="0.25">
      <c r="A30" s="1" t="s">
        <v>27</v>
      </c>
    </row>
    <row r="31" spans="1:6" x14ac:dyDescent="0.25">
      <c r="A31" t="s">
        <v>28</v>
      </c>
      <c r="B31" s="9">
        <f t="shared" ref="B31:D31" si="0">SUM(B32:B34)</f>
        <v>152419</v>
      </c>
      <c r="C31" s="9">
        <f>SUM(C32:C34)</f>
        <v>214065</v>
      </c>
      <c r="D31" s="9">
        <f t="shared" si="0"/>
        <v>196493</v>
      </c>
      <c r="E31" s="9">
        <f>SUM(E32:E34)</f>
        <v>196413</v>
      </c>
      <c r="F31" s="9">
        <f>SUM(F32:F34)</f>
        <v>230376</v>
      </c>
    </row>
    <row r="32" spans="1:6" x14ac:dyDescent="0.25">
      <c r="A32" s="3" t="s">
        <v>29</v>
      </c>
      <c r="B32" s="6">
        <v>112720</v>
      </c>
      <c r="C32" s="6">
        <v>173649</v>
      </c>
      <c r="D32" s="6">
        <v>151486</v>
      </c>
      <c r="E32" s="6">
        <v>166625</v>
      </c>
      <c r="F32" s="6">
        <v>188888</v>
      </c>
    </row>
    <row r="33" spans="1:6" x14ac:dyDescent="0.25">
      <c r="A33" s="3" t="s">
        <v>30</v>
      </c>
      <c r="B33" s="6">
        <v>23505</v>
      </c>
      <c r="C33" s="6">
        <v>30550</v>
      </c>
      <c r="D33" s="6">
        <v>40473</v>
      </c>
      <c r="E33" s="6">
        <v>25476</v>
      </c>
      <c r="F33" s="6">
        <v>37750</v>
      </c>
    </row>
    <row r="34" spans="1:6" x14ac:dyDescent="0.25">
      <c r="A34" s="3" t="s">
        <v>31</v>
      </c>
      <c r="B34" s="6">
        <v>16194</v>
      </c>
      <c r="C34" s="6">
        <v>9866</v>
      </c>
      <c r="D34" s="6">
        <v>4534</v>
      </c>
      <c r="E34" s="6">
        <v>4312</v>
      </c>
      <c r="F34" s="6">
        <f>3738</f>
        <v>3738</v>
      </c>
    </row>
    <row r="35" spans="1:6" x14ac:dyDescent="0.25">
      <c r="A35" s="3" t="s">
        <v>32</v>
      </c>
      <c r="E35" s="5" t="s">
        <v>46</v>
      </c>
      <c r="F35" s="5"/>
    </row>
    <row r="36" spans="1:6" x14ac:dyDescent="0.25">
      <c r="A36" s="3" t="s">
        <v>33</v>
      </c>
      <c r="B36" s="5">
        <v>5.9</v>
      </c>
      <c r="C36" s="5">
        <v>7.5</v>
      </c>
      <c r="D36" s="5">
        <v>8</v>
      </c>
      <c r="E36" s="5">
        <v>10.199999999999999</v>
      </c>
      <c r="F36" s="5">
        <v>10.980081</v>
      </c>
    </row>
    <row r="37" spans="1:6" x14ac:dyDescent="0.25">
      <c r="A37" s="3" t="s">
        <v>34</v>
      </c>
      <c r="B37" s="5">
        <v>2.5</v>
      </c>
      <c r="C37" s="5">
        <v>2.1</v>
      </c>
      <c r="D37" s="5">
        <v>2.7</v>
      </c>
      <c r="E37" s="5">
        <v>2.2000000000000002</v>
      </c>
      <c r="F37" s="5">
        <v>3.023971</v>
      </c>
    </row>
    <row r="38" spans="1:6" x14ac:dyDescent="0.25">
      <c r="A38" s="3" t="s">
        <v>35</v>
      </c>
      <c r="B38" s="6">
        <v>92775</v>
      </c>
      <c r="C38" s="6">
        <v>50946</v>
      </c>
      <c r="D38" s="6">
        <v>16791</v>
      </c>
      <c r="E38" s="6">
        <v>13150</v>
      </c>
      <c r="F38" s="6">
        <v>1271</v>
      </c>
    </row>
    <row r="39" spans="1:6" ht="17.25" x14ac:dyDescent="0.25">
      <c r="A39" s="3" t="s">
        <v>36</v>
      </c>
      <c r="B39" s="6">
        <v>0</v>
      </c>
      <c r="C39" s="6">
        <v>0</v>
      </c>
      <c r="D39" s="6">
        <v>24253</v>
      </c>
      <c r="E39" s="6">
        <v>111844</v>
      </c>
      <c r="F39" s="6">
        <v>39974</v>
      </c>
    </row>
    <row r="40" spans="1:6" ht="17.25" x14ac:dyDescent="0.25">
      <c r="A40" s="3" t="s">
        <v>66</v>
      </c>
      <c r="B40" s="6">
        <v>0</v>
      </c>
      <c r="C40" s="6">
        <v>6314</v>
      </c>
      <c r="D40" s="6">
        <v>7831</v>
      </c>
      <c r="E40" s="6">
        <v>5558</v>
      </c>
      <c r="F40" s="6">
        <v>10762</v>
      </c>
    </row>
    <row r="41" spans="1:6" x14ac:dyDescent="0.25">
      <c r="A41" s="3" t="s">
        <v>37</v>
      </c>
      <c r="B41" s="6">
        <v>34474</v>
      </c>
      <c r="C41" s="6">
        <v>39387</v>
      </c>
      <c r="D41" s="6">
        <v>43490</v>
      </c>
      <c r="E41" s="6">
        <v>50654</v>
      </c>
      <c r="F41" s="6">
        <v>57157</v>
      </c>
    </row>
    <row r="42" spans="1:6" x14ac:dyDescent="0.25">
      <c r="A42" s="3" t="s">
        <v>38</v>
      </c>
      <c r="B42" s="5">
        <v>8.4</v>
      </c>
      <c r="C42" s="5">
        <v>9.6</v>
      </c>
      <c r="D42" s="5">
        <v>10.7</v>
      </c>
      <c r="E42" s="5">
        <v>12.5</v>
      </c>
      <c r="F42" s="13">
        <v>14</v>
      </c>
    </row>
    <row r="43" spans="1:6" x14ac:dyDescent="0.25">
      <c r="A43" s="3" t="s">
        <v>25</v>
      </c>
      <c r="B43" s="6">
        <f>B27</f>
        <v>245</v>
      </c>
      <c r="C43" s="6">
        <f t="shared" ref="C43:F43" si="1">C27</f>
        <v>245</v>
      </c>
      <c r="D43" s="6">
        <f t="shared" si="1"/>
        <v>247</v>
      </c>
      <c r="E43" s="6">
        <f t="shared" si="1"/>
        <v>246</v>
      </c>
      <c r="F43" s="6">
        <f t="shared" si="1"/>
        <v>246</v>
      </c>
    </row>
    <row r="44" spans="1:6" x14ac:dyDescent="0.25">
      <c r="A44" s="3" t="s">
        <v>39</v>
      </c>
      <c r="B44" s="6">
        <v>20</v>
      </c>
      <c r="C44" s="6">
        <v>20</v>
      </c>
      <c r="D44" s="6">
        <v>18</v>
      </c>
      <c r="E44" s="6">
        <v>19</v>
      </c>
      <c r="F44" s="12">
        <v>18</v>
      </c>
    </row>
    <row r="46" spans="1:6" x14ac:dyDescent="0.25">
      <c r="A46" s="1" t="s">
        <v>40</v>
      </c>
    </row>
    <row r="47" spans="1:6" x14ac:dyDescent="0.25">
      <c r="A47" t="s">
        <v>41</v>
      </c>
      <c r="B47" s="6">
        <v>89</v>
      </c>
      <c r="C47" s="6">
        <v>88</v>
      </c>
      <c r="D47" s="6">
        <v>71</v>
      </c>
      <c r="E47" s="33">
        <v>74</v>
      </c>
      <c r="F47" s="12">
        <v>74</v>
      </c>
    </row>
    <row r="48" spans="1:6" x14ac:dyDescent="0.25">
      <c r="A48" t="s">
        <v>42</v>
      </c>
    </row>
    <row r="49" spans="1:6" x14ac:dyDescent="0.25">
      <c r="A49" s="3" t="s">
        <v>43</v>
      </c>
      <c r="B49" s="6">
        <v>63</v>
      </c>
      <c r="C49" s="6">
        <v>64</v>
      </c>
      <c r="D49" s="6">
        <v>63</v>
      </c>
      <c r="E49" s="6">
        <v>63</v>
      </c>
      <c r="F49" s="12">
        <v>66</v>
      </c>
    </row>
    <row r="50" spans="1:6" x14ac:dyDescent="0.25">
      <c r="A50" s="3" t="s">
        <v>44</v>
      </c>
      <c r="B50" s="6">
        <v>40</v>
      </c>
      <c r="C50" s="6">
        <v>32</v>
      </c>
      <c r="D50" s="6">
        <v>30</v>
      </c>
      <c r="E50" s="6">
        <v>31</v>
      </c>
      <c r="F50" s="12">
        <v>21</v>
      </c>
    </row>
    <row r="51" spans="1:6" x14ac:dyDescent="0.25">
      <c r="A51" s="3" t="s">
        <v>45</v>
      </c>
      <c r="B51" s="6">
        <v>18</v>
      </c>
      <c r="C51" s="6">
        <v>14</v>
      </c>
      <c r="D51" s="6">
        <v>43</v>
      </c>
      <c r="E51" s="6">
        <v>42</v>
      </c>
      <c r="F51" s="12">
        <v>43</v>
      </c>
    </row>
    <row r="52" spans="1:6" x14ac:dyDescent="0.25">
      <c r="A52" s="3" t="s">
        <v>70</v>
      </c>
      <c r="B52" s="12">
        <v>0</v>
      </c>
      <c r="C52" s="12">
        <v>0</v>
      </c>
      <c r="D52" s="12">
        <v>2</v>
      </c>
      <c r="E52" s="12">
        <v>3</v>
      </c>
      <c r="F52" s="12">
        <v>3</v>
      </c>
    </row>
    <row r="53" spans="1:6" x14ac:dyDescent="0.25">
      <c r="A53" s="3" t="s">
        <v>47</v>
      </c>
      <c r="B53" s="6">
        <v>19</v>
      </c>
      <c r="C53" s="6">
        <v>20</v>
      </c>
      <c r="D53" s="6">
        <v>20</v>
      </c>
      <c r="E53" s="6">
        <v>20</v>
      </c>
      <c r="F53" s="12">
        <v>22</v>
      </c>
    </row>
    <row r="54" spans="1:6" x14ac:dyDescent="0.25">
      <c r="A54" s="3" t="s">
        <v>48</v>
      </c>
      <c r="B54" s="5">
        <v>28.5</v>
      </c>
      <c r="C54" s="5">
        <v>33.700000000000003</v>
      </c>
      <c r="D54" s="5">
        <v>32.9</v>
      </c>
      <c r="E54" s="5">
        <v>34.200000000000003</v>
      </c>
      <c r="F54" s="13">
        <v>34.6</v>
      </c>
    </row>
    <row r="55" spans="1:6" x14ac:dyDescent="0.25">
      <c r="A55" s="3" t="s">
        <v>49</v>
      </c>
    </row>
    <row r="56" spans="1:6" x14ac:dyDescent="0.25">
      <c r="A56" s="3" t="s">
        <v>50</v>
      </c>
      <c r="B56" s="5">
        <v>1.2</v>
      </c>
      <c r="C56" s="5">
        <v>2.2999999999999998</v>
      </c>
      <c r="D56" s="5">
        <v>3.9</v>
      </c>
      <c r="E56" s="5">
        <v>6.9</v>
      </c>
      <c r="F56" s="5">
        <v>15.153</v>
      </c>
    </row>
    <row r="57" spans="1:6" x14ac:dyDescent="0.25">
      <c r="A57" s="3" t="s">
        <v>51</v>
      </c>
      <c r="B57" s="5">
        <v>298.60000000000002</v>
      </c>
      <c r="C57" s="5">
        <v>563.29999999999995</v>
      </c>
      <c r="D57" s="5">
        <v>958.9</v>
      </c>
      <c r="E57" s="5">
        <v>1687.9</v>
      </c>
      <c r="F57" s="5">
        <v>3727.7350000000001</v>
      </c>
    </row>
    <row r="58" spans="1:6" x14ac:dyDescent="0.25">
      <c r="A58" s="3" t="s">
        <v>52</v>
      </c>
      <c r="B58" s="6">
        <v>9111</v>
      </c>
      <c r="C58" s="6">
        <v>20858</v>
      </c>
      <c r="D58" s="6">
        <v>285547</v>
      </c>
      <c r="E58" s="6">
        <v>316534</v>
      </c>
      <c r="F58" s="12">
        <v>350801</v>
      </c>
    </row>
    <row r="59" spans="1:6" x14ac:dyDescent="0.25">
      <c r="A59" s="3" t="s">
        <v>53</v>
      </c>
      <c r="B59" s="6">
        <f>B43</f>
        <v>245</v>
      </c>
      <c r="C59" s="6">
        <f t="shared" ref="C59:F59" si="2">C43</f>
        <v>245</v>
      </c>
      <c r="D59" s="6">
        <f t="shared" si="2"/>
        <v>247</v>
      </c>
      <c r="E59" s="6">
        <f t="shared" si="2"/>
        <v>246</v>
      </c>
      <c r="F59" s="6">
        <f t="shared" si="2"/>
        <v>246</v>
      </c>
    </row>
    <row r="60" spans="1:6" x14ac:dyDescent="0.25">
      <c r="A60" s="3" t="s">
        <v>65</v>
      </c>
      <c r="B60" s="9"/>
      <c r="C60" s="9"/>
      <c r="D60" s="9"/>
      <c r="E60" s="9"/>
      <c r="F60" s="9"/>
    </row>
    <row r="61" spans="1:6" x14ac:dyDescent="0.25">
      <c r="A61" s="3" t="s">
        <v>54</v>
      </c>
      <c r="B61" s="9">
        <f>SUM(B62:B63)</f>
        <v>55</v>
      </c>
      <c r="C61" s="9">
        <f t="shared" ref="C61:F61" si="3">SUM(C62:C63)</f>
        <v>69</v>
      </c>
      <c r="D61" s="9">
        <f t="shared" si="3"/>
        <v>78</v>
      </c>
      <c r="E61" s="9">
        <f t="shared" si="3"/>
        <v>93</v>
      </c>
      <c r="F61" s="9">
        <f t="shared" si="3"/>
        <v>109</v>
      </c>
    </row>
    <row r="62" spans="1:6" x14ac:dyDescent="0.25">
      <c r="A62" s="3" t="s">
        <v>55</v>
      </c>
      <c r="B62" s="6">
        <v>42</v>
      </c>
      <c r="C62" s="6">
        <v>51</v>
      </c>
      <c r="D62" s="6">
        <v>60</v>
      </c>
      <c r="E62" s="6">
        <v>73</v>
      </c>
      <c r="F62" s="12">
        <v>87</v>
      </c>
    </row>
    <row r="63" spans="1:6" x14ac:dyDescent="0.25">
      <c r="A63" s="3" t="s">
        <v>56</v>
      </c>
      <c r="B63" s="6">
        <v>13</v>
      </c>
      <c r="C63" s="6">
        <v>18</v>
      </c>
      <c r="D63" s="6">
        <v>18</v>
      </c>
      <c r="E63" s="6">
        <v>20</v>
      </c>
      <c r="F63" s="12">
        <v>22</v>
      </c>
    </row>
    <row r="65" spans="1:6" s="10" customFormat="1" ht="49.5" customHeight="1" x14ac:dyDescent="0.25">
      <c r="A65" s="34" t="s">
        <v>62</v>
      </c>
      <c r="B65" s="34"/>
      <c r="C65" s="34"/>
      <c r="D65" s="34"/>
      <c r="E65" s="34"/>
      <c r="F65" s="34"/>
    </row>
    <row r="66" spans="1:6" s="10" customFormat="1" x14ac:dyDescent="0.25">
      <c r="A66" s="10" t="s">
        <v>63</v>
      </c>
      <c r="B66" s="11"/>
      <c r="C66" s="11"/>
      <c r="D66" s="11"/>
      <c r="E66" s="11"/>
      <c r="F66" s="11"/>
    </row>
    <row r="67" spans="1:6" s="10" customFormat="1" x14ac:dyDescent="0.25">
      <c r="A67" s="10" t="s">
        <v>67</v>
      </c>
      <c r="B67" s="11"/>
      <c r="C67" s="11"/>
      <c r="D67" s="11"/>
      <c r="E67" s="11"/>
      <c r="F67" s="11"/>
    </row>
    <row r="68" spans="1:6" s="10" customFormat="1" x14ac:dyDescent="0.25">
      <c r="A68" s="10" t="s">
        <v>68</v>
      </c>
      <c r="B68" s="11"/>
      <c r="C68" s="11"/>
      <c r="D68" s="11"/>
      <c r="E68" s="11"/>
      <c r="F68" s="11"/>
    </row>
    <row r="69" spans="1:6" s="10" customFormat="1" x14ac:dyDescent="0.25">
      <c r="A69" s="10" t="s">
        <v>64</v>
      </c>
      <c r="B69" s="11"/>
      <c r="C69" s="11"/>
      <c r="D69" s="11"/>
      <c r="E69" s="11"/>
      <c r="F69" s="11"/>
    </row>
    <row r="70" spans="1:6" s="10" customFormat="1" x14ac:dyDescent="0.25">
      <c r="A70" s="10" t="s">
        <v>69</v>
      </c>
      <c r="B70" s="11"/>
      <c r="C70" s="11"/>
      <c r="D70" s="11"/>
      <c r="E70" s="11"/>
      <c r="F70" s="11"/>
    </row>
    <row r="71" spans="1:6" s="10" customFormat="1" x14ac:dyDescent="0.25">
      <c r="B71" s="11"/>
      <c r="C71" s="11"/>
      <c r="D71" s="11"/>
      <c r="E71" s="11"/>
      <c r="F71" s="11"/>
    </row>
    <row r="72" spans="1:6" s="10" customFormat="1" x14ac:dyDescent="0.25">
      <c r="B72" s="11"/>
      <c r="C72" s="11"/>
      <c r="D72" s="11"/>
      <c r="E72" s="11"/>
      <c r="F72" s="11"/>
    </row>
    <row r="73" spans="1:6" s="10" customFormat="1" x14ac:dyDescent="0.25">
      <c r="B73" s="11"/>
      <c r="C73" s="11"/>
      <c r="D73" s="11"/>
      <c r="E73" s="11"/>
      <c r="F73" s="11"/>
    </row>
  </sheetData>
  <mergeCells count="1">
    <mergeCell ref="A65:F65"/>
  </mergeCells>
  <printOptions horizontalCentered="1"/>
  <pageMargins left="0" right="0"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40" workbookViewId="0">
      <selection activeCell="B12" sqref="B12"/>
    </sheetView>
  </sheetViews>
  <sheetFormatPr defaultRowHeight="15" x14ac:dyDescent="0.25"/>
  <cols>
    <col min="1" max="1" width="4.28515625" style="10" customWidth="1"/>
    <col min="2" max="2" width="51" style="10" customWidth="1"/>
    <col min="3" max="3" width="14.7109375" style="10" customWidth="1"/>
    <col min="4" max="16384" width="9.140625" style="10"/>
  </cols>
  <sheetData>
    <row r="1" spans="1:7" x14ac:dyDescent="0.25">
      <c r="A1" s="15" t="s">
        <v>71</v>
      </c>
    </row>
    <row r="2" spans="1:7" x14ac:dyDescent="0.25">
      <c r="A2" s="15" t="s">
        <v>72</v>
      </c>
    </row>
    <row r="4" spans="1:7" x14ac:dyDescent="0.25">
      <c r="A4" s="16">
        <v>1</v>
      </c>
      <c r="B4" s="17" t="s">
        <v>73</v>
      </c>
    </row>
    <row r="5" spans="1:7" ht="30" customHeight="1" x14ac:dyDescent="0.25">
      <c r="A5" s="18" t="s">
        <v>74</v>
      </c>
      <c r="B5" s="19" t="s">
        <v>75</v>
      </c>
      <c r="C5" s="20" t="s">
        <v>76</v>
      </c>
      <c r="D5" s="20" t="s">
        <v>77</v>
      </c>
    </row>
    <row r="6" spans="1:7" ht="30" x14ac:dyDescent="0.25">
      <c r="A6" s="21"/>
      <c r="B6" s="22" t="s">
        <v>78</v>
      </c>
      <c r="C6" s="23">
        <v>17094.669999999998</v>
      </c>
      <c r="D6" s="24">
        <f>C6/C8</f>
        <v>0.80501762408082822</v>
      </c>
    </row>
    <row r="7" spans="1:7" ht="30" x14ac:dyDescent="0.25">
      <c r="A7" s="21"/>
      <c r="B7" s="22" t="s">
        <v>79</v>
      </c>
      <c r="C7" s="23">
        <v>4140.4799999999996</v>
      </c>
      <c r="D7" s="24">
        <f>C7/C8</f>
        <v>0.19498237591917175</v>
      </c>
    </row>
    <row r="8" spans="1:7" x14ac:dyDescent="0.25">
      <c r="A8" s="21"/>
      <c r="B8" s="19" t="s">
        <v>80</v>
      </c>
      <c r="C8" s="25">
        <f>SUM(C6:C7)</f>
        <v>21235.149999999998</v>
      </c>
      <c r="D8" s="26">
        <f>SUM(D6:D7)</f>
        <v>1</v>
      </c>
    </row>
    <row r="9" spans="1:7" x14ac:dyDescent="0.25">
      <c r="A9" s="21"/>
    </row>
    <row r="10" spans="1:7" x14ac:dyDescent="0.25">
      <c r="A10" s="18" t="s">
        <v>81</v>
      </c>
      <c r="B10" s="15" t="s">
        <v>82</v>
      </c>
    </row>
    <row r="11" spans="1:7" x14ac:dyDescent="0.25">
      <c r="A11" s="18"/>
      <c r="B11" s="15" t="s">
        <v>114</v>
      </c>
    </row>
    <row r="12" spans="1:7" x14ac:dyDescent="0.25">
      <c r="A12" s="18"/>
      <c r="B12" s="15"/>
      <c r="C12" s="20">
        <v>2011</v>
      </c>
      <c r="D12" s="20">
        <v>2012</v>
      </c>
      <c r="E12" s="20">
        <v>2013</v>
      </c>
      <c r="F12" s="20">
        <v>2014</v>
      </c>
      <c r="G12" s="20">
        <v>2015</v>
      </c>
    </row>
    <row r="13" spans="1:7" x14ac:dyDescent="0.25">
      <c r="A13" s="21"/>
      <c r="B13" s="10" t="s">
        <v>83</v>
      </c>
      <c r="C13" s="10">
        <v>23</v>
      </c>
      <c r="D13" s="10">
        <v>24</v>
      </c>
      <c r="E13" s="10">
        <v>24</v>
      </c>
      <c r="F13" s="10">
        <v>24</v>
      </c>
      <c r="G13" s="10">
        <v>22</v>
      </c>
    </row>
    <row r="14" spans="1:7" x14ac:dyDescent="0.25">
      <c r="A14" s="21"/>
      <c r="B14" s="10" t="s">
        <v>84</v>
      </c>
      <c r="C14" s="10">
        <v>77</v>
      </c>
      <c r="D14" s="10">
        <v>76</v>
      </c>
      <c r="E14" s="10">
        <v>76</v>
      </c>
      <c r="F14" s="10">
        <v>76</v>
      </c>
      <c r="G14" s="10">
        <v>78</v>
      </c>
    </row>
    <row r="15" spans="1:7" x14ac:dyDescent="0.25">
      <c r="A15" s="21"/>
      <c r="B15" s="15" t="s">
        <v>85</v>
      </c>
      <c r="C15" s="27">
        <f>SUM(C13:C14)</f>
        <v>100</v>
      </c>
      <c r="D15" s="27">
        <f t="shared" ref="D15:G15" si="0">SUM(D13:D14)</f>
        <v>100</v>
      </c>
      <c r="E15" s="27">
        <f t="shared" si="0"/>
        <v>100</v>
      </c>
      <c r="F15" s="27">
        <f t="shared" si="0"/>
        <v>100</v>
      </c>
      <c r="G15" s="27">
        <f t="shared" si="0"/>
        <v>100</v>
      </c>
    </row>
    <row r="16" spans="1:7" x14ac:dyDescent="0.25">
      <c r="A16" s="21"/>
    </row>
    <row r="17" spans="1:7" x14ac:dyDescent="0.25">
      <c r="A17" s="18" t="s">
        <v>86</v>
      </c>
      <c r="B17" s="15" t="s">
        <v>87</v>
      </c>
    </row>
    <row r="18" spans="1:7" x14ac:dyDescent="0.25">
      <c r="A18" s="21"/>
      <c r="B18" s="10" t="s">
        <v>88</v>
      </c>
    </row>
    <row r="19" spans="1:7" x14ac:dyDescent="0.25">
      <c r="A19" s="21"/>
      <c r="C19" s="20">
        <v>2011</v>
      </c>
      <c r="D19" s="20">
        <v>2012</v>
      </c>
      <c r="E19" s="20">
        <v>2013</v>
      </c>
      <c r="F19" s="20">
        <v>2014</v>
      </c>
      <c r="G19" s="20">
        <v>2015</v>
      </c>
    </row>
    <row r="20" spans="1:7" x14ac:dyDescent="0.25">
      <c r="A20" s="21"/>
      <c r="B20" s="10" t="s">
        <v>89</v>
      </c>
      <c r="C20" s="10">
        <v>26</v>
      </c>
      <c r="D20" s="10">
        <v>23</v>
      </c>
      <c r="E20" s="10">
        <v>22</v>
      </c>
      <c r="F20" s="10">
        <v>26</v>
      </c>
      <c r="G20" s="10">
        <v>23</v>
      </c>
    </row>
    <row r="21" spans="1:7" x14ac:dyDescent="0.25">
      <c r="A21" s="21"/>
      <c r="B21" s="10" t="s">
        <v>90</v>
      </c>
      <c r="C21" s="10">
        <v>25</v>
      </c>
      <c r="D21" s="10">
        <v>25</v>
      </c>
      <c r="E21" s="10">
        <v>26</v>
      </c>
      <c r="F21" s="10">
        <v>23</v>
      </c>
      <c r="G21" s="10">
        <v>27</v>
      </c>
    </row>
    <row r="22" spans="1:7" x14ac:dyDescent="0.25">
      <c r="A22" s="21"/>
      <c r="B22" s="10" t="s">
        <v>91</v>
      </c>
      <c r="C22" s="10">
        <v>49</v>
      </c>
      <c r="D22" s="10">
        <v>52</v>
      </c>
      <c r="E22" s="10">
        <v>52</v>
      </c>
      <c r="F22" s="10">
        <v>51</v>
      </c>
      <c r="G22" s="10">
        <v>50</v>
      </c>
    </row>
    <row r="23" spans="1:7" x14ac:dyDescent="0.25">
      <c r="A23" s="21"/>
      <c r="B23" s="15" t="s">
        <v>92</v>
      </c>
      <c r="C23" s="27">
        <f>SUM(C20:C22)</f>
        <v>100</v>
      </c>
      <c r="D23" s="27">
        <f t="shared" ref="D23:G23" si="1">SUM(D20:D22)</f>
        <v>100</v>
      </c>
      <c r="E23" s="27">
        <f t="shared" si="1"/>
        <v>100</v>
      </c>
      <c r="F23" s="27">
        <f t="shared" si="1"/>
        <v>100</v>
      </c>
      <c r="G23" s="27">
        <f t="shared" si="1"/>
        <v>100</v>
      </c>
    </row>
    <row r="24" spans="1:7" x14ac:dyDescent="0.25">
      <c r="A24" s="21"/>
    </row>
    <row r="25" spans="1:7" x14ac:dyDescent="0.25">
      <c r="A25" s="16">
        <v>2</v>
      </c>
      <c r="B25" s="28" t="s">
        <v>93</v>
      </c>
    </row>
    <row r="26" spans="1:7" x14ac:dyDescent="0.25">
      <c r="A26" s="21" t="s">
        <v>74</v>
      </c>
      <c r="B26" s="15" t="s">
        <v>94</v>
      </c>
      <c r="C26" s="20" t="s">
        <v>95</v>
      </c>
      <c r="D26" s="20" t="s">
        <v>77</v>
      </c>
    </row>
    <row r="27" spans="1:7" x14ac:dyDescent="0.25">
      <c r="A27" s="21"/>
      <c r="B27" s="10" t="s">
        <v>96</v>
      </c>
      <c r="C27" s="11">
        <f>188888</f>
        <v>188888</v>
      </c>
      <c r="D27" s="24">
        <f>C27/$C$30</f>
        <v>0.81991179636767719</v>
      </c>
    </row>
    <row r="28" spans="1:7" x14ac:dyDescent="0.25">
      <c r="A28" s="21"/>
      <c r="B28" s="10" t="s">
        <v>97</v>
      </c>
      <c r="C28" s="11">
        <v>37750</v>
      </c>
      <c r="D28" s="24">
        <f t="shared" ref="D28:D29" si="2">C28/$C$30</f>
        <v>0.16386255512727022</v>
      </c>
    </row>
    <row r="29" spans="1:7" x14ac:dyDescent="0.25">
      <c r="A29" s="21"/>
      <c r="B29" s="10" t="s">
        <v>98</v>
      </c>
      <c r="C29" s="11">
        <f>(120+2430+1188)</f>
        <v>3738</v>
      </c>
      <c r="D29" s="24">
        <f t="shared" si="2"/>
        <v>1.622564850505261E-2</v>
      </c>
    </row>
    <row r="30" spans="1:7" x14ac:dyDescent="0.25">
      <c r="A30" s="21"/>
      <c r="C30" s="29">
        <f>SUM(C27:C29)</f>
        <v>230376</v>
      </c>
      <c r="D30" s="30">
        <f>SUM(D27:D29)</f>
        <v>1</v>
      </c>
    </row>
    <row r="31" spans="1:7" x14ac:dyDescent="0.25">
      <c r="A31" s="21"/>
    </row>
    <row r="32" spans="1:7" x14ac:dyDescent="0.25">
      <c r="A32" s="21"/>
    </row>
    <row r="33" spans="1:7" x14ac:dyDescent="0.25">
      <c r="A33" s="21" t="s">
        <v>81</v>
      </c>
      <c r="B33" s="15" t="s">
        <v>99</v>
      </c>
    </row>
    <row r="34" spans="1:7" x14ac:dyDescent="0.25">
      <c r="A34" s="21"/>
      <c r="B34" s="10" t="s">
        <v>100</v>
      </c>
    </row>
    <row r="35" spans="1:7" x14ac:dyDescent="0.25">
      <c r="A35" s="21"/>
      <c r="C35" s="20">
        <v>2011</v>
      </c>
      <c r="D35" s="20">
        <v>2012</v>
      </c>
      <c r="E35" s="20">
        <v>2013</v>
      </c>
      <c r="F35" s="20">
        <v>2014</v>
      </c>
      <c r="G35" s="20">
        <v>2015</v>
      </c>
    </row>
    <row r="36" spans="1:7" x14ac:dyDescent="0.25">
      <c r="A36" s="21"/>
      <c r="B36" s="10" t="s">
        <v>90</v>
      </c>
      <c r="C36" s="10">
        <v>37</v>
      </c>
      <c r="D36" s="10">
        <v>56</v>
      </c>
      <c r="E36" s="10">
        <v>53</v>
      </c>
      <c r="F36" s="10">
        <v>54</v>
      </c>
      <c r="G36" s="11">
        <f>0.550434180751072*100</f>
        <v>55.043418075107198</v>
      </c>
    </row>
    <row r="37" spans="1:7" x14ac:dyDescent="0.25">
      <c r="A37" s="21"/>
      <c r="B37" s="10" t="s">
        <v>101</v>
      </c>
      <c r="C37" s="10">
        <v>2</v>
      </c>
      <c r="D37" s="10">
        <v>2</v>
      </c>
      <c r="E37" s="10">
        <v>1</v>
      </c>
      <c r="F37" s="10">
        <v>2</v>
      </c>
      <c r="G37" s="11">
        <f>0.0470206228829575*100</f>
        <v>4.7020622882957497</v>
      </c>
    </row>
    <row r="38" spans="1:7" x14ac:dyDescent="0.25">
      <c r="A38" s="21"/>
      <c r="B38" s="10" t="s">
        <v>102</v>
      </c>
      <c r="C38" s="10">
        <v>42</v>
      </c>
      <c r="D38" s="10">
        <v>25</v>
      </c>
      <c r="E38" s="10">
        <v>28</v>
      </c>
      <c r="F38" s="10">
        <v>24</v>
      </c>
      <c r="G38" s="11">
        <v>22.56</v>
      </c>
    </row>
    <row r="39" spans="1:7" x14ac:dyDescent="0.25">
      <c r="A39" s="21"/>
      <c r="B39" s="10" t="s">
        <v>103</v>
      </c>
      <c r="C39" s="10">
        <v>19</v>
      </c>
      <c r="D39" s="10">
        <v>17</v>
      </c>
      <c r="E39" s="10">
        <v>18</v>
      </c>
      <c r="F39" s="10">
        <v>20</v>
      </c>
      <c r="G39" s="11">
        <v>17.63</v>
      </c>
    </row>
    <row r="40" spans="1:7" x14ac:dyDescent="0.25">
      <c r="A40" s="21"/>
      <c r="B40" s="15" t="s">
        <v>85</v>
      </c>
      <c r="C40" s="27">
        <f>SUM(C36:C39)</f>
        <v>100</v>
      </c>
      <c r="D40" s="27">
        <f t="shared" ref="D40:F40" si="3">SUM(D36:D39)</f>
        <v>100</v>
      </c>
      <c r="E40" s="27">
        <f t="shared" si="3"/>
        <v>100</v>
      </c>
      <c r="F40" s="27">
        <f t="shared" si="3"/>
        <v>100</v>
      </c>
      <c r="G40" s="31">
        <f>SUM(G36:G39)</f>
        <v>99.935480363402945</v>
      </c>
    </row>
    <row r="41" spans="1:7" x14ac:dyDescent="0.25">
      <c r="A41" s="21"/>
    </row>
    <row r="42" spans="1:7" x14ac:dyDescent="0.25">
      <c r="A42" s="21" t="s">
        <v>86</v>
      </c>
      <c r="B42" s="15" t="s">
        <v>104</v>
      </c>
    </row>
    <row r="43" spans="1:7" x14ac:dyDescent="0.25">
      <c r="A43" s="21"/>
      <c r="B43" s="10" t="s">
        <v>105</v>
      </c>
    </row>
    <row r="44" spans="1:7" x14ac:dyDescent="0.25">
      <c r="A44" s="21"/>
      <c r="C44" s="20">
        <v>2011</v>
      </c>
      <c r="D44" s="20">
        <v>2012</v>
      </c>
      <c r="E44" s="20">
        <v>2013</v>
      </c>
      <c r="F44" s="20">
        <v>2014</v>
      </c>
      <c r="G44" s="20">
        <v>2015</v>
      </c>
    </row>
    <row r="45" spans="1:7" x14ac:dyDescent="0.25">
      <c r="A45" s="21"/>
      <c r="B45" s="10" t="s">
        <v>90</v>
      </c>
      <c r="C45" s="10">
        <v>28</v>
      </c>
      <c r="D45" s="10">
        <v>32</v>
      </c>
      <c r="E45" s="10">
        <v>39</v>
      </c>
      <c r="F45" s="10">
        <v>35</v>
      </c>
      <c r="G45" s="11">
        <f>0.325186496050043*100</f>
        <v>32.518649605004299</v>
      </c>
    </row>
    <row r="46" spans="1:7" x14ac:dyDescent="0.25">
      <c r="A46" s="21"/>
      <c r="B46" s="10" t="s">
        <v>101</v>
      </c>
      <c r="C46" s="10">
        <v>13</v>
      </c>
      <c r="D46" s="10">
        <v>12</v>
      </c>
      <c r="E46" s="10">
        <v>10</v>
      </c>
      <c r="F46" s="10">
        <v>15</v>
      </c>
      <c r="G46" s="11">
        <f>0.20740437317909*100</f>
        <v>20.740437317908999</v>
      </c>
    </row>
    <row r="47" spans="1:7" x14ac:dyDescent="0.25">
      <c r="A47" s="21"/>
      <c r="B47" s="10" t="s">
        <v>106</v>
      </c>
      <c r="C47" s="10">
        <v>1</v>
      </c>
      <c r="D47" s="10">
        <v>1</v>
      </c>
      <c r="E47" s="10">
        <v>1</v>
      </c>
      <c r="F47" s="10">
        <v>1</v>
      </c>
      <c r="G47" s="11">
        <f>0.00613539072018341*100</f>
        <v>0.61353907201834101</v>
      </c>
    </row>
    <row r="48" spans="1:7" x14ac:dyDescent="0.25">
      <c r="A48" s="21"/>
      <c r="B48" s="10" t="s">
        <v>102</v>
      </c>
      <c r="C48" s="10">
        <v>24</v>
      </c>
      <c r="D48" s="10">
        <v>19</v>
      </c>
      <c r="E48" s="10">
        <v>17</v>
      </c>
      <c r="F48" s="10">
        <v>15</v>
      </c>
      <c r="G48" s="11">
        <f>0.150701271394938*100</f>
        <v>15.070127139493799</v>
      </c>
    </row>
    <row r="49" spans="1:7" x14ac:dyDescent="0.25">
      <c r="A49" s="21"/>
      <c r="B49" s="10" t="s">
        <v>103</v>
      </c>
      <c r="C49" s="10">
        <v>34</v>
      </c>
      <c r="D49" s="10">
        <v>36</v>
      </c>
      <c r="E49" s="10">
        <v>33</v>
      </c>
      <c r="F49" s="10">
        <v>34</v>
      </c>
      <c r="G49" s="11">
        <f>0.310572468655745*100</f>
        <v>31.057246865574502</v>
      </c>
    </row>
    <row r="50" spans="1:7" x14ac:dyDescent="0.25">
      <c r="A50" s="21"/>
      <c r="B50" s="15" t="s">
        <v>85</v>
      </c>
      <c r="C50" s="27">
        <f>SUM(C45:C49)</f>
        <v>100</v>
      </c>
      <c r="D50" s="27">
        <f t="shared" ref="D50:G50" si="4">SUM(D45:D49)</f>
        <v>100</v>
      </c>
      <c r="E50" s="27">
        <f t="shared" si="4"/>
        <v>100</v>
      </c>
      <c r="F50" s="27">
        <f t="shared" si="4"/>
        <v>100</v>
      </c>
      <c r="G50" s="27">
        <f t="shared" si="4"/>
        <v>99.999999999999929</v>
      </c>
    </row>
    <row r="51" spans="1:7" x14ac:dyDescent="0.25">
      <c r="A51" s="21"/>
    </row>
    <row r="52" spans="1:7" x14ac:dyDescent="0.25">
      <c r="A52" s="16">
        <v>3</v>
      </c>
      <c r="B52" s="32" t="s">
        <v>107</v>
      </c>
    </row>
    <row r="53" spans="1:7" ht="30" x14ac:dyDescent="0.25">
      <c r="A53" s="21" t="s">
        <v>74</v>
      </c>
      <c r="B53" s="19" t="s">
        <v>108</v>
      </c>
      <c r="C53" s="20" t="s">
        <v>109</v>
      </c>
      <c r="D53" s="20" t="s">
        <v>77</v>
      </c>
    </row>
    <row r="54" spans="1:7" x14ac:dyDescent="0.25">
      <c r="A54" s="21"/>
      <c r="B54" s="10" t="s">
        <v>83</v>
      </c>
      <c r="C54" s="10">
        <v>14.2</v>
      </c>
      <c r="D54" s="24">
        <f>C54/C56</f>
        <v>0.41040462427745672</v>
      </c>
    </row>
    <row r="55" spans="1:7" x14ac:dyDescent="0.25">
      <c r="A55" s="21"/>
      <c r="B55" s="10" t="s">
        <v>84</v>
      </c>
      <c r="C55" s="10">
        <v>20.399999999999999</v>
      </c>
      <c r="D55" s="24">
        <f>C55/C56</f>
        <v>0.58959537572254339</v>
      </c>
    </row>
    <row r="56" spans="1:7" x14ac:dyDescent="0.25">
      <c r="A56" s="21"/>
      <c r="B56" s="15" t="s">
        <v>85</v>
      </c>
      <c r="C56" s="27">
        <f>SUM(C54:C55)</f>
        <v>34.599999999999994</v>
      </c>
      <c r="D56" s="30">
        <f>SUM(D54:D55)</f>
        <v>1</v>
      </c>
    </row>
    <row r="57" spans="1:7" x14ac:dyDescent="0.25">
      <c r="A57" s="21"/>
    </row>
    <row r="58" spans="1:7" x14ac:dyDescent="0.25">
      <c r="A58" s="21" t="s">
        <v>81</v>
      </c>
      <c r="B58" s="15" t="s">
        <v>110</v>
      </c>
    </row>
    <row r="59" spans="1:7" x14ac:dyDescent="0.25">
      <c r="A59" s="21"/>
      <c r="B59" s="10" t="s">
        <v>111</v>
      </c>
    </row>
    <row r="60" spans="1:7" x14ac:dyDescent="0.25">
      <c r="A60" s="21"/>
      <c r="C60" s="20">
        <v>2011</v>
      </c>
      <c r="D60" s="20">
        <v>2012</v>
      </c>
      <c r="E60" s="20">
        <v>2013</v>
      </c>
      <c r="F60" s="20">
        <v>2014</v>
      </c>
      <c r="G60" s="20">
        <v>2015</v>
      </c>
    </row>
    <row r="61" spans="1:7" x14ac:dyDescent="0.25">
      <c r="A61" s="21"/>
      <c r="B61" s="10" t="s">
        <v>90</v>
      </c>
      <c r="C61" s="10">
        <v>21</v>
      </c>
      <c r="D61" s="10">
        <v>32</v>
      </c>
      <c r="E61" s="10">
        <v>30</v>
      </c>
      <c r="F61" s="10">
        <v>21</v>
      </c>
      <c r="G61" s="10">
        <v>11</v>
      </c>
    </row>
    <row r="62" spans="1:7" x14ac:dyDescent="0.25">
      <c r="A62" s="21"/>
      <c r="B62" s="10" t="s">
        <v>91</v>
      </c>
      <c r="C62" s="10">
        <v>79</v>
      </c>
      <c r="D62" s="10">
        <v>68</v>
      </c>
      <c r="E62" s="10">
        <v>70</v>
      </c>
      <c r="F62" s="10">
        <v>79</v>
      </c>
      <c r="G62" s="10">
        <v>89</v>
      </c>
    </row>
    <row r="63" spans="1:7" x14ac:dyDescent="0.25">
      <c r="A63" s="21"/>
      <c r="B63" s="15" t="s">
        <v>85</v>
      </c>
      <c r="C63" s="27">
        <f>SUM(C61:C62)</f>
        <v>100</v>
      </c>
      <c r="D63" s="27">
        <f t="shared" ref="D63:G63" si="5">SUM(D61:D62)</f>
        <v>100</v>
      </c>
      <c r="E63" s="27">
        <f t="shared" si="5"/>
        <v>100</v>
      </c>
      <c r="F63" s="27">
        <f t="shared" si="5"/>
        <v>100</v>
      </c>
      <c r="G63" s="27">
        <f t="shared" si="5"/>
        <v>100</v>
      </c>
    </row>
    <row r="64" spans="1:7" x14ac:dyDescent="0.25">
      <c r="A64" s="21"/>
    </row>
    <row r="65" spans="1:7" x14ac:dyDescent="0.25">
      <c r="A65" s="21" t="s">
        <v>86</v>
      </c>
      <c r="B65" s="15" t="s">
        <v>112</v>
      </c>
    </row>
    <row r="66" spans="1:7" x14ac:dyDescent="0.25">
      <c r="A66" s="21"/>
      <c r="B66" s="10" t="s">
        <v>113</v>
      </c>
    </row>
    <row r="67" spans="1:7" x14ac:dyDescent="0.25">
      <c r="A67" s="21"/>
      <c r="C67" s="20">
        <v>2011</v>
      </c>
      <c r="D67" s="20">
        <v>2012</v>
      </c>
      <c r="E67" s="20">
        <v>2013</v>
      </c>
      <c r="F67" s="20">
        <v>2014</v>
      </c>
      <c r="G67" s="20">
        <v>2015</v>
      </c>
    </row>
    <row r="68" spans="1:7" x14ac:dyDescent="0.25">
      <c r="A68" s="21"/>
      <c r="B68" s="10" t="s">
        <v>90</v>
      </c>
      <c r="C68" s="10">
        <v>13</v>
      </c>
      <c r="D68" s="10">
        <v>18</v>
      </c>
      <c r="E68" s="10">
        <v>18</v>
      </c>
      <c r="F68" s="10">
        <v>20</v>
      </c>
      <c r="G68" s="10">
        <v>22</v>
      </c>
    </row>
    <row r="69" spans="1:7" x14ac:dyDescent="0.25">
      <c r="A69" s="21"/>
      <c r="B69" s="10" t="s">
        <v>91</v>
      </c>
      <c r="C69" s="10">
        <v>42</v>
      </c>
      <c r="D69" s="10">
        <v>51</v>
      </c>
      <c r="E69" s="10">
        <v>60</v>
      </c>
      <c r="F69" s="10">
        <v>73</v>
      </c>
      <c r="G69" s="10">
        <v>87</v>
      </c>
    </row>
    <row r="70" spans="1:7" x14ac:dyDescent="0.25">
      <c r="A70" s="21"/>
      <c r="B70" s="15" t="s">
        <v>85</v>
      </c>
      <c r="C70" s="27">
        <f>SUM(C68:C69)</f>
        <v>55</v>
      </c>
      <c r="D70" s="27">
        <f t="shared" ref="D70:G70" si="6">SUM(D68:D69)</f>
        <v>69</v>
      </c>
      <c r="E70" s="27">
        <f t="shared" si="6"/>
        <v>78</v>
      </c>
      <c r="F70" s="27">
        <f t="shared" si="6"/>
        <v>93</v>
      </c>
      <c r="G70" s="27">
        <f t="shared" si="6"/>
        <v>109</v>
      </c>
    </row>
    <row r="71" spans="1:7" x14ac:dyDescent="0.25">
      <c r="A71" s="16"/>
    </row>
    <row r="72" spans="1:7" x14ac:dyDescent="0.25">
      <c r="A72"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ECCAAA65AE1D41BF4E7264308A9766" ma:contentTypeVersion="0" ma:contentTypeDescription="Create a new document." ma:contentTypeScope="" ma:versionID="50916806c8858b497bd11d8bec80a51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00ADF7-BDA0-4635-BD2A-E777CC4E4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9886E5-E2FE-438B-80C9-11EB0B450EF8}">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C825728-3795-4621-AC04-02385AFB9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Mrkt Highlight 1</vt:lpstr>
      <vt:lpstr>Mrkt Highlight 2</vt:lpstr>
      <vt:lpstr>'Mrkt Highlight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Lee</cp:lastModifiedBy>
  <cp:lastPrinted>2016-01-15T03:23:07Z</cp:lastPrinted>
  <dcterms:created xsi:type="dcterms:W3CDTF">2016-01-09T07:26:42Z</dcterms:created>
  <dcterms:modified xsi:type="dcterms:W3CDTF">2016-03-07T10:24:07Z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0x010100C1ECCAAA65AE1D41BF4E7264308A9766</vt:lpwstr>
  </property>
</Properties>
</file>